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0" i="1" l="1"/>
  <c r="L186" i="1"/>
  <c r="F158" i="1"/>
  <c r="J129" i="1"/>
  <c r="J91" i="1"/>
  <c r="F63" i="1"/>
  <c r="F44" i="1"/>
  <c r="J34" i="1"/>
  <c r="L129" i="1"/>
  <c r="L111" i="1"/>
  <c r="F91" i="1"/>
  <c r="L177" i="1"/>
  <c r="F177" i="1"/>
  <c r="L167" i="1"/>
  <c r="L148" i="1"/>
  <c r="L139" i="1"/>
  <c r="F139" i="1"/>
  <c r="L101" i="1"/>
  <c r="F101" i="1"/>
  <c r="L91" i="1"/>
  <c r="L73" i="1"/>
  <c r="L63" i="1"/>
  <c r="J63" i="1"/>
  <c r="I63" i="1"/>
  <c r="H63" i="1"/>
  <c r="G63" i="1"/>
  <c r="L54" i="1"/>
  <c r="L44" i="1"/>
  <c r="L35" i="1"/>
  <c r="L6" i="1"/>
  <c r="F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43" i="1" l="1"/>
  <c r="J24" i="1"/>
  <c r="H100" i="1"/>
  <c r="H138" i="1"/>
  <c r="I43" i="1"/>
  <c r="I195" i="1"/>
  <c r="J100" i="1"/>
  <c r="H195" i="1"/>
  <c r="G195" i="1"/>
  <c r="L176" i="1"/>
  <c r="F176" i="1"/>
  <c r="J176" i="1"/>
  <c r="G176" i="1"/>
  <c r="G157" i="1"/>
  <c r="L157" i="1"/>
  <c r="F157" i="1"/>
  <c r="J138" i="1"/>
  <c r="F138" i="1"/>
  <c r="L119" i="1"/>
  <c r="I119" i="1"/>
  <c r="F100" i="1"/>
  <c r="L100" i="1"/>
  <c r="L81" i="1"/>
  <c r="J81" i="1"/>
  <c r="I81" i="1"/>
  <c r="F81" i="1"/>
  <c r="L62" i="1"/>
  <c r="F62" i="1"/>
  <c r="H43" i="1"/>
  <c r="G43" i="1"/>
  <c r="J62" i="1"/>
  <c r="L24" i="1"/>
  <c r="F24" i="1"/>
  <c r="H24" i="1"/>
  <c r="F195" i="1"/>
  <c r="J195" i="1"/>
  <c r="I176" i="1"/>
  <c r="H157" i="1"/>
  <c r="G138" i="1"/>
  <c r="H119" i="1"/>
  <c r="F119" i="1"/>
  <c r="I100" i="1"/>
  <c r="H81" i="1"/>
  <c r="G62" i="1"/>
  <c r="F43" i="1"/>
  <c r="J43" i="1"/>
  <c r="G24" i="1"/>
  <c r="I24" i="1"/>
  <c r="I196" i="1" l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<sst xmlns="http://schemas.openxmlformats.org/spreadsheetml/2006/main" count="312" uniqueCount="84">
  <si>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</si>
  <si>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</si>
  <si>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</si>
  <si>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</si>
  <si>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</si>
  <si>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</si>
  <si>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</si>
  <si>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</si>
  <si>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</si>
  <si>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</si>
  <si>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</si>
  <si>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</si>
  <si>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</si>
  <si>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</si>
  <si>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</si>
  <si>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</si>
  <si>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</si>
  <si>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</si>
  <si>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</si>
  <si>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</si>
  <si>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</si>
  <si>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</si>
  <si>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</si>
  <si>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</si>
  <si>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</si>
  <si>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</si>
  <si>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</si>
  <si>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</si>
  <si>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</si>
  <si>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</si>
  <si>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</si>
  <si>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</si>
  <si>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</si>
  <si>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</si>
  <si>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</si>
  <si>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</si>
  <si>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</si>
  <si>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</si>
  <si>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</si>
  <si>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273/487</t>
  </si>
  <si>
    <t>Чай с сахаром</t>
  </si>
  <si>
    <t>Хлеб пеклеваный</t>
  </si>
  <si>
    <t>ГОСТ31807-2018</t>
  </si>
  <si>
    <t>Яблоко</t>
  </si>
  <si>
    <t>ТР ТС022/2011</t>
  </si>
  <si>
    <t>Суп картофельный с  рисом и цыпленком</t>
  </si>
  <si>
    <t>Голень цыпленка отварная</t>
  </si>
  <si>
    <t>Макароны отварные</t>
  </si>
  <si>
    <t>Батон "Подмосковный"</t>
  </si>
  <si>
    <t>Сок 0,2</t>
  </si>
  <si>
    <t>Напиток</t>
  </si>
  <si>
    <t>Борщ из свежей капусты с цыпленком и сметаной</t>
  </si>
  <si>
    <t>129/401</t>
  </si>
  <si>
    <t>Рассольник «Ленинградский»  со сметаной и цыпленком</t>
  </si>
  <si>
    <t>Гуляш из свинины</t>
  </si>
  <si>
    <t>Каша гречневая вязкая</t>
  </si>
  <si>
    <t>461/273</t>
  </si>
  <si>
    <t>Суп гороховый с цыпленком</t>
  </si>
  <si>
    <t>Плов с мясом</t>
  </si>
  <si>
    <t>Щи из свежей капусты с цыпленком и сметаной</t>
  </si>
  <si>
    <t>Груша</t>
  </si>
  <si>
    <t>510/401</t>
  </si>
  <si>
    <t>Рассольник «Ленинградский» с цыпленком и курицей</t>
  </si>
  <si>
    <t>Котлета мясная</t>
  </si>
  <si>
    <t>401/510</t>
  </si>
  <si>
    <t>Оладьи из печени</t>
  </si>
  <si>
    <t>Рис припущенный</t>
  </si>
  <si>
    <t>324/472</t>
  </si>
  <si>
    <t>Котлета рыбная</t>
  </si>
  <si>
    <t>Пюре картофельное</t>
  </si>
  <si>
    <t>Зав.производством</t>
  </si>
  <si>
    <t>Львова Н.Н.</t>
  </si>
  <si>
    <t>Голень цыпленка отварная и макароны отварные</t>
  </si>
  <si>
    <t>Гуляш из свинины и каша гречневая вязкая</t>
  </si>
  <si>
    <t>Бутерброд с сыром и маслом и каша рисовая вязкая</t>
  </si>
  <si>
    <t>Сырники  со сгущ. молоком</t>
  </si>
  <si>
    <t>Котлета мясная и каша гречневая вязкая</t>
  </si>
  <si>
    <t>Запеканка творожная  со сгущ. молоком</t>
  </si>
  <si>
    <t>Оладьи из печени и рис припущенный</t>
  </si>
  <si>
    <t>Котлета рубленнная  из цыплят</t>
  </si>
  <si>
    <t>Котлета рубленная из цыплят  и макароны отварные</t>
  </si>
  <si>
    <t>Суп картофельный с  макаронами и цыпленком</t>
  </si>
  <si>
    <t>Запеканка творожная</t>
  </si>
  <si>
    <t>Котлета рыбная 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</si>
</sst>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11" sqref="L1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70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71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f>150+100</f>
        <v>250</v>
      </c>
      <c r="G6" s="40">
        <v>25.35</v>
      </c>
      <c r="H6" s="40">
        <v>21.75</v>
      </c>
      <c r="I6" s="40">
        <v>16.16</v>
      </c>
      <c r="J6" s="40">
        <v>415.6</v>
      </c>
      <c r="K6" s="41" t="s">
        <v>39</v>
      </c>
      <c r="L6" s="40">
        <f>5.82+34.5</f>
        <v>40.32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0.18</v>
      </c>
      <c r="H8" s="43">
        <v>0</v>
      </c>
      <c r="I8" s="43">
        <v>13.5</v>
      </c>
      <c r="J8" s="43">
        <v>52.2</v>
      </c>
      <c r="K8" s="44">
        <v>628</v>
      </c>
      <c r="L8" s="43">
        <v>1.57</v>
      </c>
    </row>
    <row r="9" spans="1:12" ht="25.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1.3</v>
      </c>
      <c r="H9" s="43">
        <v>0.2</v>
      </c>
      <c r="I9" s="43">
        <v>9.4</v>
      </c>
      <c r="J9" s="43">
        <v>44</v>
      </c>
      <c r="K9" s="44" t="s">
        <v>42</v>
      </c>
      <c r="L9" s="43">
        <v>1.1100000000000001</v>
      </c>
    </row>
    <row r="10" spans="1:12" ht="38.2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0.3</v>
      </c>
      <c r="H10" s="43">
        <v>0</v>
      </c>
      <c r="I10" s="43">
        <v>8.6</v>
      </c>
      <c r="J10" s="43">
        <v>78</v>
      </c>
      <c r="K10" s="44" t="s">
        <v>44</v>
      </c>
      <c r="L10" s="43">
        <v>11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27.130000000000003</v>
      </c>
      <c r="H13" s="19">
        <f t="shared" si="0"/>
        <v>21.95</v>
      </c>
      <c r="I13" s="19">
        <f t="shared" si="0"/>
        <v>47.660000000000004</v>
      </c>
      <c r="J13" s="19">
        <f t="shared" si="0"/>
        <v>589.79999999999995</v>
      </c>
      <c r="K13" s="25"/>
      <c r="L13" s="19">
        <f t="shared" ref="L13" si="1">SUM(L6:L12)</f>
        <v>54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265</v>
      </c>
      <c r="G15" s="43">
        <v>6.2</v>
      </c>
      <c r="H15" s="43">
        <v>7.3</v>
      </c>
      <c r="I15" s="43">
        <v>16.600000000000001</v>
      </c>
      <c r="J15" s="43">
        <v>149</v>
      </c>
      <c r="K15" s="44">
        <v>136</v>
      </c>
      <c r="L15" s="43">
        <v>9.9600000000000009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20.100000000000001</v>
      </c>
      <c r="H16" s="43">
        <v>15.6</v>
      </c>
      <c r="I16" s="43">
        <v>0.91</v>
      </c>
      <c r="J16" s="43">
        <v>195.3</v>
      </c>
      <c r="K16" s="44">
        <v>487</v>
      </c>
      <c r="L16" s="43">
        <v>34.5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5.25</v>
      </c>
      <c r="H17" s="43">
        <v>6.15</v>
      </c>
      <c r="I17" s="43">
        <v>15.25</v>
      </c>
      <c r="J17" s="43">
        <v>220.3</v>
      </c>
      <c r="K17" s="44">
        <v>273</v>
      </c>
      <c r="L17" s="43">
        <v>5.82</v>
      </c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48</v>
      </c>
      <c r="F19" s="43">
        <v>20</v>
      </c>
      <c r="G19" s="43">
        <v>2.1</v>
      </c>
      <c r="H19" s="43">
        <v>0</v>
      </c>
      <c r="I19" s="43">
        <v>15.5</v>
      </c>
      <c r="J19" s="43">
        <v>52.5</v>
      </c>
      <c r="K19" s="44" t="s">
        <v>42</v>
      </c>
      <c r="L19" s="43">
        <v>2.15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51" t="s">
        <v>22</v>
      </c>
      <c r="E21" s="42" t="s">
        <v>40</v>
      </c>
      <c r="F21" s="43">
        <v>200</v>
      </c>
      <c r="G21" s="43">
        <v>0.18</v>
      </c>
      <c r="H21" s="43">
        <v>0</v>
      </c>
      <c r="I21" s="43">
        <v>13.5</v>
      </c>
      <c r="J21" s="43">
        <v>52.2</v>
      </c>
      <c r="K21" s="44">
        <v>628</v>
      </c>
      <c r="L21" s="43">
        <v>1.57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 t="shared" ref="G23:J23" si="2">SUM(G14:G22)</f>
        <v>33.83</v>
      </c>
      <c r="H23" s="19">
        <f t="shared" si="2"/>
        <v>29.049999999999997</v>
      </c>
      <c r="I23" s="19">
        <f t="shared" si="2"/>
        <v>61.760000000000005</v>
      </c>
      <c r="J23" s="19">
        <f t="shared" si="2"/>
        <v>669.30000000000007</v>
      </c>
      <c r="K23" s="25"/>
      <c r="L23" s="19">
        <f t="shared" ref="L23" si="3">SUM(L14:L22)</f>
        <v>54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1305</v>
      </c>
      <c r="G24" s="32">
        <f t="shared" ref="G24:J24" si="4">G13+G23</f>
        <v>60.96</v>
      </c>
      <c r="H24" s="32">
        <f t="shared" si="4"/>
        <v>51</v>
      </c>
      <c r="I24" s="32">
        <f t="shared" si="4"/>
        <v>109.42000000000002</v>
      </c>
      <c r="J24" s="32">
        <f t="shared" si="4"/>
        <v>1259.0999999999999</v>
      </c>
      <c r="K24" s="32"/>
      <c r="L24" s="32">
        <f t="shared" ref="L24" si="5">L13+L23</f>
        <v>108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120</v>
      </c>
      <c r="G25" s="40">
        <v>17.3</v>
      </c>
      <c r="H25" s="40">
        <v>12.2</v>
      </c>
      <c r="I25" s="40">
        <v>30.13</v>
      </c>
      <c r="J25" s="40">
        <v>296.07</v>
      </c>
      <c r="K25" s="41">
        <v>294</v>
      </c>
      <c r="L25" s="40">
        <v>33.51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0.18</v>
      </c>
      <c r="H27" s="43">
        <v>0</v>
      </c>
      <c r="I27" s="43">
        <v>13.5</v>
      </c>
      <c r="J27" s="43">
        <v>52.2</v>
      </c>
      <c r="K27" s="44">
        <v>628</v>
      </c>
      <c r="L27" s="43">
        <v>1.57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50</v>
      </c>
      <c r="E30" s="42" t="s">
        <v>49</v>
      </c>
      <c r="F30" s="43">
        <v>200</v>
      </c>
      <c r="G30" s="43">
        <v>0</v>
      </c>
      <c r="H30" s="43">
        <v>0</v>
      </c>
      <c r="I30" s="43">
        <v>23</v>
      </c>
      <c r="J30" s="43">
        <v>92</v>
      </c>
      <c r="K30" s="44"/>
      <c r="L30" s="43">
        <v>18.920000000000002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17.48</v>
      </c>
      <c r="H32" s="19">
        <f t="shared" ref="H32" si="7">SUM(H25:H31)</f>
        <v>12.2</v>
      </c>
      <c r="I32" s="19">
        <f t="shared" ref="I32" si="8">SUM(I25:I31)</f>
        <v>66.63</v>
      </c>
      <c r="J32" s="19">
        <f t="shared" ref="J32:L32" si="9">SUM(J25:J31)</f>
        <v>440.27</v>
      </c>
      <c r="K32" s="25"/>
      <c r="L32" s="19">
        <f t="shared" si="9"/>
        <v>54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42" t="s">
        <v>51</v>
      </c>
      <c r="F34" s="43">
        <v>270</v>
      </c>
      <c r="G34" s="43">
        <v>6.28</v>
      </c>
      <c r="H34" s="43">
        <v>7.3</v>
      </c>
      <c r="I34" s="43">
        <v>10.7</v>
      </c>
      <c r="J34" s="43">
        <f>5+165</f>
        <v>170</v>
      </c>
      <c r="K34" s="44">
        <v>100</v>
      </c>
      <c r="L34" s="43">
        <v>16.45</v>
      </c>
    </row>
    <row r="35" spans="1:12" ht="15" x14ac:dyDescent="0.25">
      <c r="A35" s="14"/>
      <c r="B35" s="15"/>
      <c r="C35" s="11"/>
      <c r="D35" s="7" t="s">
        <v>28</v>
      </c>
      <c r="E35" s="39" t="s">
        <v>75</v>
      </c>
      <c r="F35" s="40">
        <v>210</v>
      </c>
      <c r="G35" s="40">
        <v>17.3</v>
      </c>
      <c r="H35" s="40">
        <v>12.2</v>
      </c>
      <c r="I35" s="40">
        <v>30.13</v>
      </c>
      <c r="J35" s="40">
        <v>296.07</v>
      </c>
      <c r="K35" s="41">
        <v>294</v>
      </c>
      <c r="L35" s="40">
        <f>1.36+33.51</f>
        <v>34.869999999999997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41</v>
      </c>
      <c r="F39" s="43">
        <v>20</v>
      </c>
      <c r="G39" s="43">
        <v>1.3</v>
      </c>
      <c r="H39" s="43">
        <v>0.2</v>
      </c>
      <c r="I39" s="43">
        <v>9.4</v>
      </c>
      <c r="J39" s="43">
        <v>44</v>
      </c>
      <c r="K39" s="44" t="s">
        <v>42</v>
      </c>
      <c r="L39" s="43">
        <v>1.1100000000000001</v>
      </c>
    </row>
    <row r="40" spans="1:12" ht="15" x14ac:dyDescent="0.25">
      <c r="A40" s="14"/>
      <c r="B40" s="15"/>
      <c r="C40" s="11"/>
      <c r="D40" s="51" t="s">
        <v>22</v>
      </c>
      <c r="E40" s="42" t="s">
        <v>40</v>
      </c>
      <c r="F40" s="43">
        <v>200</v>
      </c>
      <c r="G40" s="43">
        <v>0.18</v>
      </c>
      <c r="H40" s="43">
        <v>0</v>
      </c>
      <c r="I40" s="43">
        <v>13.5</v>
      </c>
      <c r="J40" s="43">
        <v>52.2</v>
      </c>
      <c r="K40" s="44">
        <v>628</v>
      </c>
      <c r="L40" s="43">
        <v>1.57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25.060000000000002</v>
      </c>
      <c r="H42" s="19">
        <f t="shared" ref="H42" si="11">SUM(H33:H41)</f>
        <v>19.7</v>
      </c>
      <c r="I42" s="19">
        <f t="shared" ref="I42" si="12">SUM(I33:I41)</f>
        <v>63.73</v>
      </c>
      <c r="J42" s="19">
        <f t="shared" ref="J42:L42" si="13">SUM(J33:J41)</f>
        <v>562.27</v>
      </c>
      <c r="K42" s="25"/>
      <c r="L42" s="19">
        <f t="shared" si="13"/>
        <v>53.999999999999993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1220</v>
      </c>
      <c r="G43" s="32">
        <f t="shared" ref="G43" si="14">G32+G42</f>
        <v>42.540000000000006</v>
      </c>
      <c r="H43" s="32">
        <f t="shared" ref="H43" si="15">H32+H42</f>
        <v>31.9</v>
      </c>
      <c r="I43" s="32">
        <f t="shared" ref="I43" si="16">I32+I42</f>
        <v>130.35999999999999</v>
      </c>
      <c r="J43" s="32">
        <f t="shared" ref="J43:L43" si="17">J32+J42</f>
        <v>1002.54</v>
      </c>
      <c r="K43" s="32"/>
      <c r="L43" s="32">
        <f t="shared" si="17"/>
        <v>108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f>150+90</f>
        <v>240</v>
      </c>
      <c r="G44" s="40">
        <v>45.54</v>
      </c>
      <c r="H44" s="40">
        <v>17.57</v>
      </c>
      <c r="I44" s="40">
        <v>27.76</v>
      </c>
      <c r="J44" s="40">
        <v>321.18</v>
      </c>
      <c r="K44" s="41" t="s">
        <v>52</v>
      </c>
      <c r="L44" s="40">
        <f>5.5+31.46+0.52</f>
        <v>37.480000000000004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0.18</v>
      </c>
      <c r="H46" s="43">
        <v>0</v>
      </c>
      <c r="I46" s="43">
        <v>13.5</v>
      </c>
      <c r="J46" s="43">
        <v>52.2</v>
      </c>
      <c r="K46" s="44">
        <v>628</v>
      </c>
      <c r="L46" s="43">
        <v>1.57</v>
      </c>
    </row>
    <row r="47" spans="1:12" ht="25.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1.3</v>
      </c>
      <c r="H47" s="43">
        <v>0.2</v>
      </c>
      <c r="I47" s="43">
        <v>9.4</v>
      </c>
      <c r="J47" s="43">
        <v>44</v>
      </c>
      <c r="K47" s="44" t="s">
        <v>42</v>
      </c>
      <c r="L47" s="43">
        <v>1.2</v>
      </c>
    </row>
    <row r="48" spans="1:12" ht="38.25" x14ac:dyDescent="0.25">
      <c r="A48" s="23"/>
      <c r="B48" s="15"/>
      <c r="C48" s="11"/>
      <c r="D48" s="7" t="s">
        <v>24</v>
      </c>
      <c r="E48" s="42" t="s">
        <v>43</v>
      </c>
      <c r="F48" s="43">
        <v>125</v>
      </c>
      <c r="G48" s="43">
        <v>0.42</v>
      </c>
      <c r="H48" s="43">
        <v>0</v>
      </c>
      <c r="I48" s="43">
        <v>11.2</v>
      </c>
      <c r="J48" s="43">
        <v>96</v>
      </c>
      <c r="K48" s="44" t="s">
        <v>44</v>
      </c>
      <c r="L48" s="43">
        <v>13.75</v>
      </c>
    </row>
    <row r="49" spans="1:12" ht="15" x14ac:dyDescent="0.25">
      <c r="A49" s="23"/>
      <c r="B49" s="15"/>
      <c r="C49" s="11"/>
      <c r="D49" s="52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8">SUM(G44:G50)</f>
        <v>47.44</v>
      </c>
      <c r="H51" s="19">
        <f t="shared" ref="H51" si="19">SUM(H44:H50)</f>
        <v>17.77</v>
      </c>
      <c r="I51" s="19">
        <f t="shared" ref="I51" si="20">SUM(I44:I50)</f>
        <v>61.86</v>
      </c>
      <c r="J51" s="19">
        <f t="shared" ref="J51:L51" si="21">SUM(J44:J50)</f>
        <v>513.38</v>
      </c>
      <c r="K51" s="25"/>
      <c r="L51" s="19">
        <f t="shared" si="21"/>
        <v>54.000000000000007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265</v>
      </c>
      <c r="G53" s="43">
        <v>6.8</v>
      </c>
      <c r="H53" s="43">
        <v>6.1</v>
      </c>
      <c r="I53" s="43">
        <v>17.190000000000001</v>
      </c>
      <c r="J53" s="43">
        <v>144.55000000000001</v>
      </c>
      <c r="K53" s="44">
        <v>129</v>
      </c>
      <c r="L53" s="43">
        <v>12.87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11.64</v>
      </c>
      <c r="H54" s="43">
        <v>13.43</v>
      </c>
      <c r="I54" s="43">
        <v>2.2999999999999998</v>
      </c>
      <c r="J54" s="43">
        <v>176.63</v>
      </c>
      <c r="K54" s="44">
        <v>401</v>
      </c>
      <c r="L54" s="43">
        <f>0.45+31.46</f>
        <v>31.91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11.64</v>
      </c>
      <c r="H55" s="43">
        <v>13.43</v>
      </c>
      <c r="I55" s="43">
        <v>2.2999999999999998</v>
      </c>
      <c r="J55" s="43">
        <v>176.63</v>
      </c>
      <c r="K55" s="44">
        <v>510</v>
      </c>
      <c r="L55" s="43">
        <v>5.5</v>
      </c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48</v>
      </c>
      <c r="F57" s="43">
        <v>20</v>
      </c>
      <c r="G57" s="43">
        <v>2.1</v>
      </c>
      <c r="H57" s="43">
        <v>0</v>
      </c>
      <c r="I57" s="43">
        <v>15.5</v>
      </c>
      <c r="J57" s="43">
        <v>52.5</v>
      </c>
      <c r="K57" s="44" t="s">
        <v>42</v>
      </c>
      <c r="L57" s="43">
        <v>2.15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51" t="s">
        <v>22</v>
      </c>
      <c r="E59" s="42" t="s">
        <v>40</v>
      </c>
      <c r="F59" s="43">
        <v>200</v>
      </c>
      <c r="G59" s="43">
        <v>0.18</v>
      </c>
      <c r="H59" s="43">
        <v>0</v>
      </c>
      <c r="I59" s="43">
        <v>13.5</v>
      </c>
      <c r="J59" s="43">
        <v>52.2</v>
      </c>
      <c r="K59" s="44">
        <v>628</v>
      </c>
      <c r="L59" s="43">
        <v>1.57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725</v>
      </c>
      <c r="G61" s="19">
        <f t="shared" ref="G61" si="22">SUM(G52:G60)</f>
        <v>32.36</v>
      </c>
      <c r="H61" s="19">
        <f t="shared" ref="H61" si="23">SUM(H52:H60)</f>
        <v>32.96</v>
      </c>
      <c r="I61" s="19">
        <f t="shared" ref="I61" si="24">SUM(I52:I60)</f>
        <v>50.790000000000006</v>
      </c>
      <c r="J61" s="19">
        <f t="shared" ref="J61:L61" si="25">SUM(J52:J60)</f>
        <v>602.51</v>
      </c>
      <c r="K61" s="25"/>
      <c r="L61" s="19">
        <f t="shared" si="25"/>
        <v>54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1310</v>
      </c>
      <c r="G62" s="32">
        <f t="shared" ref="G62" si="26">G51+G61</f>
        <v>79.8</v>
      </c>
      <c r="H62" s="32">
        <f t="shared" ref="H62" si="27">H51+H61</f>
        <v>50.730000000000004</v>
      </c>
      <c r="I62" s="32">
        <f t="shared" ref="I62" si="28">I51+I61</f>
        <v>112.65</v>
      </c>
      <c r="J62" s="32">
        <f t="shared" ref="J62:L62" si="29">J51+J61</f>
        <v>1115.8899999999999</v>
      </c>
      <c r="K62" s="32"/>
      <c r="L62" s="32">
        <f t="shared" si="29"/>
        <v>108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f>150+90</f>
        <v>240</v>
      </c>
      <c r="G63" s="40">
        <f>14.4+5.25</f>
        <v>19.649999999999999</v>
      </c>
      <c r="H63" s="40">
        <f>13.5+6.15</f>
        <v>19.649999999999999</v>
      </c>
      <c r="I63" s="40">
        <f>13.5+15.25</f>
        <v>28.75</v>
      </c>
      <c r="J63" s="40">
        <f>233+220</f>
        <v>453</v>
      </c>
      <c r="K63" s="41" t="s">
        <v>56</v>
      </c>
      <c r="L63" s="40">
        <f>6.23+33.53-0.08</f>
        <v>39.680000000000007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0.18</v>
      </c>
      <c r="H65" s="43">
        <v>0</v>
      </c>
      <c r="I65" s="43">
        <v>13.5</v>
      </c>
      <c r="J65" s="43">
        <v>52.2</v>
      </c>
      <c r="K65" s="44">
        <v>628</v>
      </c>
      <c r="L65" s="43">
        <v>1.57</v>
      </c>
    </row>
    <row r="66" spans="1:12" ht="25.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</v>
      </c>
      <c r="H66" s="43">
        <v>0.2</v>
      </c>
      <c r="I66" s="43">
        <v>9.4</v>
      </c>
      <c r="J66" s="43">
        <v>44</v>
      </c>
      <c r="K66" s="44" t="s">
        <v>42</v>
      </c>
      <c r="L66" s="43">
        <v>1.2</v>
      </c>
    </row>
    <row r="67" spans="1:12" ht="38.25" x14ac:dyDescent="0.25">
      <c r="A67" s="23"/>
      <c r="B67" s="15"/>
      <c r="C67" s="11"/>
      <c r="D67" s="7" t="s">
        <v>24</v>
      </c>
      <c r="E67" s="42" t="s">
        <v>43</v>
      </c>
      <c r="F67" s="43">
        <v>105</v>
      </c>
      <c r="G67" s="43">
        <v>0.4</v>
      </c>
      <c r="H67" s="43">
        <v>0</v>
      </c>
      <c r="I67" s="43">
        <v>10</v>
      </c>
      <c r="J67" s="43">
        <v>92</v>
      </c>
      <c r="K67" s="44" t="s">
        <v>44</v>
      </c>
      <c r="L67" s="43">
        <v>11.55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21.529999999999998</v>
      </c>
      <c r="H70" s="19">
        <f t="shared" ref="H70" si="31">SUM(H63:H69)</f>
        <v>19.849999999999998</v>
      </c>
      <c r="I70" s="19">
        <f t="shared" ref="I70" si="32">SUM(I63:I69)</f>
        <v>61.65</v>
      </c>
      <c r="J70" s="19">
        <f t="shared" ref="J70:L70" si="33">SUM(J63:J69)</f>
        <v>641.20000000000005</v>
      </c>
      <c r="K70" s="25"/>
      <c r="L70" s="19">
        <f t="shared" si="33"/>
        <v>54.000000000000014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260</v>
      </c>
      <c r="G72" s="43">
        <v>7.71</v>
      </c>
      <c r="H72" s="43">
        <v>6.15</v>
      </c>
      <c r="I72" s="43">
        <v>22.94</v>
      </c>
      <c r="J72" s="43">
        <v>171.86</v>
      </c>
      <c r="K72" s="44">
        <v>138</v>
      </c>
      <c r="L72" s="43">
        <v>13.56</v>
      </c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90</v>
      </c>
      <c r="G73" s="43">
        <v>14.4</v>
      </c>
      <c r="H73" s="43">
        <v>13.5</v>
      </c>
      <c r="I73" s="43">
        <v>13.5</v>
      </c>
      <c r="J73" s="43">
        <v>233</v>
      </c>
      <c r="K73" s="44">
        <v>461</v>
      </c>
      <c r="L73" s="43">
        <f>33.53-1.83</f>
        <v>31.700000000000003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5.25</v>
      </c>
      <c r="H74" s="43">
        <v>6.15</v>
      </c>
      <c r="I74" s="43">
        <v>15.25</v>
      </c>
      <c r="J74" s="43">
        <v>220.3</v>
      </c>
      <c r="K74" s="44">
        <v>273</v>
      </c>
      <c r="L74" s="43">
        <v>6.23</v>
      </c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41</v>
      </c>
      <c r="F77" s="43">
        <v>20</v>
      </c>
      <c r="G77" s="43">
        <v>1.3</v>
      </c>
      <c r="H77" s="43">
        <v>0.2</v>
      </c>
      <c r="I77" s="43">
        <v>9.4</v>
      </c>
      <c r="J77" s="43">
        <v>44</v>
      </c>
      <c r="K77" s="44" t="s">
        <v>42</v>
      </c>
      <c r="L77" s="43">
        <v>0.94</v>
      </c>
    </row>
    <row r="78" spans="1:12" ht="15" x14ac:dyDescent="0.25">
      <c r="A78" s="23"/>
      <c r="B78" s="15"/>
      <c r="C78" s="11"/>
      <c r="D78" s="51" t="s">
        <v>22</v>
      </c>
      <c r="E78" s="42" t="s">
        <v>40</v>
      </c>
      <c r="F78" s="43">
        <v>200</v>
      </c>
      <c r="G78" s="43">
        <v>0.18</v>
      </c>
      <c r="H78" s="43">
        <v>0</v>
      </c>
      <c r="I78" s="43">
        <v>13.5</v>
      </c>
      <c r="J78" s="43">
        <v>52.2</v>
      </c>
      <c r="K78" s="44">
        <v>628</v>
      </c>
      <c r="L78" s="43">
        <v>1.57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28.84</v>
      </c>
      <c r="H80" s="19">
        <f t="shared" ref="H80" si="35">SUM(H71:H79)</f>
        <v>25.999999999999996</v>
      </c>
      <c r="I80" s="19">
        <f t="shared" ref="I80" si="36">SUM(I71:I79)</f>
        <v>74.59</v>
      </c>
      <c r="J80" s="19">
        <f t="shared" ref="J80:L80" si="37">SUM(J71:J79)</f>
        <v>721.36000000000013</v>
      </c>
      <c r="K80" s="25"/>
      <c r="L80" s="19">
        <f t="shared" si="37"/>
        <v>54.000000000000007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1285</v>
      </c>
      <c r="G81" s="32">
        <f t="shared" ref="G81" si="38">G70+G80</f>
        <v>50.37</v>
      </c>
      <c r="H81" s="32">
        <f t="shared" ref="H81" si="39">H70+H80</f>
        <v>45.849999999999994</v>
      </c>
      <c r="I81" s="32">
        <f t="shared" ref="I81" si="40">I70+I80</f>
        <v>136.24</v>
      </c>
      <c r="J81" s="32">
        <f t="shared" ref="J81:L81" si="41">J70+J80</f>
        <v>1362.5600000000002</v>
      </c>
      <c r="K81" s="32"/>
      <c r="L81" s="32">
        <f t="shared" si="41"/>
        <v>108.00000000000003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190</v>
      </c>
      <c r="G82" s="40">
        <v>16.2</v>
      </c>
      <c r="H82" s="40">
        <v>8.85</v>
      </c>
      <c r="I82" s="40">
        <v>28.35</v>
      </c>
      <c r="J82" s="40">
        <v>262.5</v>
      </c>
      <c r="K82" s="41">
        <v>403</v>
      </c>
      <c r="L82" s="40">
        <v>35.54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0.18</v>
      </c>
      <c r="H84" s="43">
        <v>0</v>
      </c>
      <c r="I84" s="43">
        <v>13.5</v>
      </c>
      <c r="J84" s="43">
        <v>52.2</v>
      </c>
      <c r="K84" s="44">
        <v>628</v>
      </c>
      <c r="L84" s="43">
        <v>1.57</v>
      </c>
    </row>
    <row r="85" spans="1:12" ht="25.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</v>
      </c>
      <c r="H85" s="43">
        <v>0.2</v>
      </c>
      <c r="I85" s="43">
        <v>9.4</v>
      </c>
      <c r="J85" s="43">
        <v>44</v>
      </c>
      <c r="K85" s="44" t="s">
        <v>42</v>
      </c>
      <c r="L85" s="43">
        <v>0.94</v>
      </c>
    </row>
    <row r="86" spans="1:12" ht="38.25" x14ac:dyDescent="0.25">
      <c r="A86" s="23"/>
      <c r="B86" s="15"/>
      <c r="C86" s="11"/>
      <c r="D86" s="7" t="s">
        <v>24</v>
      </c>
      <c r="E86" s="42" t="s">
        <v>43</v>
      </c>
      <c r="F86" s="43">
        <v>145</v>
      </c>
      <c r="G86" s="43">
        <v>0.8</v>
      </c>
      <c r="H86" s="43">
        <v>0</v>
      </c>
      <c r="I86" s="43">
        <v>14</v>
      </c>
      <c r="J86" s="43">
        <v>105</v>
      </c>
      <c r="K86" s="44" t="s">
        <v>44</v>
      </c>
      <c r="L86" s="43">
        <v>15.95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18.48</v>
      </c>
      <c r="H89" s="19">
        <f t="shared" ref="H89" si="43">SUM(H82:H88)</f>
        <v>9.0499999999999989</v>
      </c>
      <c r="I89" s="19">
        <f t="shared" ref="I89" si="44">SUM(I82:I88)</f>
        <v>65.25</v>
      </c>
      <c r="J89" s="19">
        <f t="shared" ref="J89:L89" si="45">SUM(J82:J88)</f>
        <v>463.7</v>
      </c>
      <c r="K89" s="25"/>
      <c r="L89" s="19">
        <f t="shared" si="45"/>
        <v>54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f>15+275</f>
        <v>290</v>
      </c>
      <c r="G91" s="43">
        <v>6.2</v>
      </c>
      <c r="H91" s="43">
        <v>6.4</v>
      </c>
      <c r="I91" s="43">
        <v>10.1</v>
      </c>
      <c r="J91" s="43">
        <f>60+118.5</f>
        <v>178.5</v>
      </c>
      <c r="K91" s="44">
        <v>120</v>
      </c>
      <c r="L91" s="43">
        <f>0.63+14.11</f>
        <v>14.74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190</v>
      </c>
      <c r="G92" s="43">
        <v>16.2</v>
      </c>
      <c r="H92" s="43">
        <v>8.85</v>
      </c>
      <c r="I92" s="43">
        <v>28.35</v>
      </c>
      <c r="J92" s="43">
        <v>262.5</v>
      </c>
      <c r="K92" s="44">
        <v>403</v>
      </c>
      <c r="L92" s="43">
        <v>35.54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2.1</v>
      </c>
      <c r="H95" s="43">
        <v>0</v>
      </c>
      <c r="I95" s="43">
        <v>15.5</v>
      </c>
      <c r="J95" s="43">
        <v>52.5</v>
      </c>
      <c r="K95" s="44" t="s">
        <v>42</v>
      </c>
      <c r="L95" s="43">
        <v>2.15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51" t="s">
        <v>22</v>
      </c>
      <c r="E97" s="42" t="s">
        <v>40</v>
      </c>
      <c r="F97" s="43">
        <v>200</v>
      </c>
      <c r="G97" s="43">
        <v>0.18</v>
      </c>
      <c r="H97" s="43">
        <v>0</v>
      </c>
      <c r="I97" s="43">
        <v>13.5</v>
      </c>
      <c r="J97" s="43">
        <v>52.2</v>
      </c>
      <c r="K97" s="44">
        <v>628</v>
      </c>
      <c r="L97" s="43">
        <v>1.57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24.68</v>
      </c>
      <c r="H99" s="19">
        <f t="shared" ref="H99" si="47">SUM(H90:H98)</f>
        <v>15.25</v>
      </c>
      <c r="I99" s="19">
        <f t="shared" ref="I99" si="48">SUM(I90:I98)</f>
        <v>67.45</v>
      </c>
      <c r="J99" s="19">
        <f t="shared" ref="J99:L99" si="49">SUM(J90:J98)</f>
        <v>545.70000000000005</v>
      </c>
      <c r="K99" s="25"/>
      <c r="L99" s="19">
        <f t="shared" si="49"/>
        <v>54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1255</v>
      </c>
      <c r="G100" s="32">
        <f t="shared" ref="G100" si="50">G89+G99</f>
        <v>43.16</v>
      </c>
      <c r="H100" s="32">
        <f t="shared" ref="H100" si="51">H89+H99</f>
        <v>24.299999999999997</v>
      </c>
      <c r="I100" s="32">
        <f t="shared" ref="I100" si="52">I89+I99</f>
        <v>132.69999999999999</v>
      </c>
      <c r="J100" s="32">
        <f t="shared" ref="J100:L100" si="53">J89+J99</f>
        <v>1009.4000000000001</v>
      </c>
      <c r="K100" s="32"/>
      <c r="L100" s="32">
        <f t="shared" si="53"/>
        <v>108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f>20+3+20+155</f>
        <v>198</v>
      </c>
      <c r="G101" s="40">
        <v>9.85</v>
      </c>
      <c r="H101" s="40">
        <v>17.66</v>
      </c>
      <c r="I101" s="40">
        <v>47.45</v>
      </c>
      <c r="J101" s="40">
        <v>471</v>
      </c>
      <c r="K101" s="41">
        <v>3</v>
      </c>
      <c r="L101" s="40">
        <f>17.75+12.68</f>
        <v>30.43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0.18</v>
      </c>
      <c r="H103" s="43">
        <v>0</v>
      </c>
      <c r="I103" s="43">
        <v>13.5</v>
      </c>
      <c r="J103" s="43">
        <v>52.2</v>
      </c>
      <c r="K103" s="44">
        <v>628</v>
      </c>
      <c r="L103" s="43">
        <v>1.57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38.25" x14ac:dyDescent="0.25">
      <c r="A105" s="23"/>
      <c r="B105" s="15"/>
      <c r="C105" s="11"/>
      <c r="D105" s="7" t="s">
        <v>24</v>
      </c>
      <c r="E105" s="42" t="s">
        <v>60</v>
      </c>
      <c r="F105" s="43">
        <v>110</v>
      </c>
      <c r="G105" s="43">
        <v>0.3</v>
      </c>
      <c r="H105" s="43">
        <v>0</v>
      </c>
      <c r="I105" s="43">
        <v>8.6</v>
      </c>
      <c r="J105" s="43">
        <v>40</v>
      </c>
      <c r="K105" s="44" t="s">
        <v>44</v>
      </c>
      <c r="L105" s="43">
        <v>22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508</v>
      </c>
      <c r="G108" s="19">
        <f t="shared" ref="G108:J108" si="54">SUM(G101:G107)</f>
        <v>10.33</v>
      </c>
      <c r="H108" s="19">
        <f t="shared" si="54"/>
        <v>17.66</v>
      </c>
      <c r="I108" s="19">
        <f t="shared" si="54"/>
        <v>69.55</v>
      </c>
      <c r="J108" s="19">
        <f t="shared" si="54"/>
        <v>563.20000000000005</v>
      </c>
      <c r="K108" s="25"/>
      <c r="L108" s="19">
        <f t="shared" ref="L108" si="55">SUM(L101:L107)</f>
        <v>54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290</v>
      </c>
      <c r="G110" s="43">
        <v>6.2</v>
      </c>
      <c r="H110" s="43">
        <v>7.3</v>
      </c>
      <c r="I110" s="43">
        <v>16.600000000000001</v>
      </c>
      <c r="J110" s="43">
        <v>149</v>
      </c>
      <c r="K110" s="44">
        <v>137</v>
      </c>
      <c r="L110" s="43">
        <f>0.94+15.01+2.27</f>
        <v>18.22</v>
      </c>
    </row>
    <row r="111" spans="1:12" ht="15" x14ac:dyDescent="0.25">
      <c r="A111" s="23"/>
      <c r="B111" s="15"/>
      <c r="C111" s="11"/>
      <c r="D111" s="7" t="s">
        <v>28</v>
      </c>
      <c r="E111" s="42" t="s">
        <v>58</v>
      </c>
      <c r="F111" s="43">
        <v>190</v>
      </c>
      <c r="G111" s="43">
        <v>16.2</v>
      </c>
      <c r="H111" s="43">
        <v>8.85</v>
      </c>
      <c r="I111" s="43">
        <v>28.35</v>
      </c>
      <c r="J111" s="43">
        <v>262.5</v>
      </c>
      <c r="K111" s="44">
        <v>403</v>
      </c>
      <c r="L111" s="43">
        <f>35.54-2.27</f>
        <v>33.269999999999996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41</v>
      </c>
      <c r="F115" s="43">
        <v>20</v>
      </c>
      <c r="G115" s="43">
        <v>1.3</v>
      </c>
      <c r="H115" s="43">
        <v>0.2</v>
      </c>
      <c r="I115" s="43">
        <v>9.4</v>
      </c>
      <c r="J115" s="43">
        <v>44</v>
      </c>
      <c r="K115" s="44" t="s">
        <v>42</v>
      </c>
      <c r="L115" s="43">
        <v>0.94</v>
      </c>
    </row>
    <row r="116" spans="1:12" ht="15" x14ac:dyDescent="0.25">
      <c r="A116" s="23"/>
      <c r="B116" s="15"/>
      <c r="C116" s="11"/>
      <c r="D116" s="51" t="s">
        <v>22</v>
      </c>
      <c r="E116" s="42" t="s">
        <v>40</v>
      </c>
      <c r="F116" s="43">
        <v>200</v>
      </c>
      <c r="G116" s="43">
        <v>0.18</v>
      </c>
      <c r="H116" s="43">
        <v>0</v>
      </c>
      <c r="I116" s="43">
        <v>13.5</v>
      </c>
      <c r="J116" s="43">
        <v>52.2</v>
      </c>
      <c r="K116" s="44">
        <v>628</v>
      </c>
      <c r="L116" s="43">
        <v>1.57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23.88</v>
      </c>
      <c r="H118" s="19">
        <f t="shared" si="56"/>
        <v>16.349999999999998</v>
      </c>
      <c r="I118" s="19">
        <f t="shared" si="56"/>
        <v>67.849999999999994</v>
      </c>
      <c r="J118" s="19">
        <f t="shared" si="56"/>
        <v>507.7</v>
      </c>
      <c r="K118" s="25"/>
      <c r="L118" s="19">
        <f t="shared" ref="L118" si="57">SUM(L109:L117)</f>
        <v>53.999999999999993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1208</v>
      </c>
      <c r="G119" s="32">
        <f t="shared" ref="G119" si="58">G108+G118</f>
        <v>34.21</v>
      </c>
      <c r="H119" s="32">
        <f t="shared" ref="H119" si="59">H108+H118</f>
        <v>34.01</v>
      </c>
      <c r="I119" s="32">
        <f t="shared" ref="I119" si="60">I108+I118</f>
        <v>137.39999999999998</v>
      </c>
      <c r="J119" s="32">
        <f t="shared" ref="J119:L119" si="61">J108+J118</f>
        <v>1070.9000000000001</v>
      </c>
      <c r="K119" s="32"/>
      <c r="L119" s="32">
        <f t="shared" si="61"/>
        <v>108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120</v>
      </c>
      <c r="G120" s="40">
        <v>17.3</v>
      </c>
      <c r="H120" s="40">
        <v>12.2</v>
      </c>
      <c r="I120" s="40">
        <v>30.13</v>
      </c>
      <c r="J120" s="40">
        <v>296.07</v>
      </c>
      <c r="K120" s="41">
        <v>297</v>
      </c>
      <c r="L120" s="40">
        <v>33.51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0.18</v>
      </c>
      <c r="H122" s="43">
        <v>0</v>
      </c>
      <c r="I122" s="43">
        <v>13.5</v>
      </c>
      <c r="J122" s="43">
        <v>52.2</v>
      </c>
      <c r="K122" s="44">
        <v>628</v>
      </c>
      <c r="L122" s="43">
        <v>1.57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50</v>
      </c>
      <c r="E125" s="42" t="s">
        <v>49</v>
      </c>
      <c r="F125" s="43">
        <v>200</v>
      </c>
      <c r="G125" s="43">
        <v>0</v>
      </c>
      <c r="H125" s="43">
        <v>0</v>
      </c>
      <c r="I125" s="43">
        <v>23</v>
      </c>
      <c r="J125" s="43">
        <v>92</v>
      </c>
      <c r="K125" s="44"/>
      <c r="L125" s="43">
        <v>18.920000000000002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17.48</v>
      </c>
      <c r="H127" s="19">
        <f t="shared" si="62"/>
        <v>12.2</v>
      </c>
      <c r="I127" s="19">
        <f t="shared" si="62"/>
        <v>66.63</v>
      </c>
      <c r="J127" s="19">
        <f t="shared" si="62"/>
        <v>440.27</v>
      </c>
      <c r="K127" s="25"/>
      <c r="L127" s="19">
        <f t="shared" ref="L127" si="63">SUM(L120:L126)</f>
        <v>54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51</v>
      </c>
      <c r="F129" s="43">
        <v>270</v>
      </c>
      <c r="G129" s="43">
        <v>6.28</v>
      </c>
      <c r="H129" s="43">
        <v>7.3</v>
      </c>
      <c r="I129" s="43">
        <v>10.7</v>
      </c>
      <c r="J129" s="43">
        <f>40+133</f>
        <v>173</v>
      </c>
      <c r="K129" s="44">
        <v>100</v>
      </c>
      <c r="L129" s="43">
        <f>16.45-0.3</f>
        <v>16.149999999999999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200</v>
      </c>
      <c r="G130" s="43">
        <v>17.3</v>
      </c>
      <c r="H130" s="43">
        <v>12.2</v>
      </c>
      <c r="I130" s="43">
        <v>30.13</v>
      </c>
      <c r="J130" s="43">
        <v>296.07</v>
      </c>
      <c r="K130" s="44">
        <v>297</v>
      </c>
      <c r="L130" s="43">
        <v>34.869999999999997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41</v>
      </c>
      <c r="F134" s="43">
        <v>30</v>
      </c>
      <c r="G134" s="43">
        <v>1.4</v>
      </c>
      <c r="H134" s="43">
        <v>0.3</v>
      </c>
      <c r="I134" s="43">
        <v>10.9</v>
      </c>
      <c r="J134" s="43">
        <v>46</v>
      </c>
      <c r="K134" s="44" t="s">
        <v>42</v>
      </c>
      <c r="L134" s="43">
        <v>1.41</v>
      </c>
    </row>
    <row r="135" spans="1:12" ht="15" x14ac:dyDescent="0.25">
      <c r="A135" s="14"/>
      <c r="B135" s="15"/>
      <c r="C135" s="11"/>
      <c r="D135" s="6" t="s">
        <v>22</v>
      </c>
      <c r="E135" s="42" t="s">
        <v>40</v>
      </c>
      <c r="F135" s="43">
        <v>200</v>
      </c>
      <c r="G135" s="43">
        <v>0.18</v>
      </c>
      <c r="H135" s="43">
        <v>0</v>
      </c>
      <c r="I135" s="43">
        <v>13.5</v>
      </c>
      <c r="J135" s="43">
        <v>52.2</v>
      </c>
      <c r="K135" s="44">
        <v>628</v>
      </c>
      <c r="L135" s="43">
        <v>1.57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25.16</v>
      </c>
      <c r="H137" s="19">
        <f t="shared" si="64"/>
        <v>19.8</v>
      </c>
      <c r="I137" s="19">
        <f t="shared" si="64"/>
        <v>65.22999999999999</v>
      </c>
      <c r="J137" s="19">
        <f t="shared" si="64"/>
        <v>567.27</v>
      </c>
      <c r="K137" s="25"/>
      <c r="L137" s="19">
        <f t="shared" ref="L137" si="65">SUM(L128:L136)</f>
        <v>53.999999999999993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42.64</v>
      </c>
      <c r="H138" s="32">
        <f t="shared" ref="H138" si="67">H127+H137</f>
        <v>32</v>
      </c>
      <c r="I138" s="32">
        <f t="shared" ref="I138" si="68">I127+I137</f>
        <v>131.85999999999999</v>
      </c>
      <c r="J138" s="32">
        <f t="shared" ref="J138:L138" si="69">J127+J137</f>
        <v>1007.54</v>
      </c>
      <c r="K138" s="32"/>
      <c r="L138" s="32">
        <f t="shared" si="69"/>
        <v>108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f>90+150</f>
        <v>240</v>
      </c>
      <c r="G139" s="40">
        <v>18.39</v>
      </c>
      <c r="H139" s="40">
        <v>15.05</v>
      </c>
      <c r="I139" s="40">
        <v>43.61</v>
      </c>
      <c r="J139" s="40">
        <v>427.6</v>
      </c>
      <c r="K139" s="41" t="s">
        <v>61</v>
      </c>
      <c r="L139" s="40">
        <f>33.02+5.81-0.54</f>
        <v>38.290000000000006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0.18</v>
      </c>
      <c r="H141" s="43">
        <v>0</v>
      </c>
      <c r="I141" s="43">
        <v>13.5</v>
      </c>
      <c r="J141" s="43">
        <v>52.2</v>
      </c>
      <c r="K141" s="44">
        <v>628</v>
      </c>
      <c r="L141" s="43">
        <v>1.57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1.3</v>
      </c>
      <c r="H142" s="43">
        <v>0.2</v>
      </c>
      <c r="I142" s="43">
        <v>9.4</v>
      </c>
      <c r="J142" s="43">
        <v>44</v>
      </c>
      <c r="K142" s="44" t="s">
        <v>42</v>
      </c>
      <c r="L142" s="43">
        <v>0.94</v>
      </c>
    </row>
    <row r="143" spans="1:12" ht="38.25" x14ac:dyDescent="0.25">
      <c r="A143" s="23"/>
      <c r="B143" s="15"/>
      <c r="C143" s="11"/>
      <c r="D143" s="7" t="s">
        <v>24</v>
      </c>
      <c r="E143" s="42" t="s">
        <v>43</v>
      </c>
      <c r="F143" s="43">
        <v>120</v>
      </c>
      <c r="G143" s="43">
        <v>0.8</v>
      </c>
      <c r="H143" s="43">
        <v>0</v>
      </c>
      <c r="I143" s="43">
        <v>14</v>
      </c>
      <c r="J143" s="43">
        <v>105</v>
      </c>
      <c r="K143" s="44" t="s">
        <v>44</v>
      </c>
      <c r="L143" s="43">
        <v>13.2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20.67</v>
      </c>
      <c r="H146" s="19">
        <f t="shared" si="70"/>
        <v>15.25</v>
      </c>
      <c r="I146" s="19">
        <f t="shared" si="70"/>
        <v>80.510000000000005</v>
      </c>
      <c r="J146" s="19">
        <f t="shared" si="70"/>
        <v>628.79999999999995</v>
      </c>
      <c r="K146" s="25"/>
      <c r="L146" s="19">
        <f t="shared" ref="L146" si="71">SUM(L139:L145)</f>
        <v>54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260</v>
      </c>
      <c r="G148" s="43">
        <v>6.8</v>
      </c>
      <c r="H148" s="43">
        <v>6.1</v>
      </c>
      <c r="I148" s="43">
        <v>17.190000000000001</v>
      </c>
      <c r="J148" s="43">
        <v>144.55000000000001</v>
      </c>
      <c r="K148" s="44">
        <v>129</v>
      </c>
      <c r="L148" s="43">
        <f>0.29+12.37</f>
        <v>12.659999999999998</v>
      </c>
    </row>
    <row r="149" spans="1:12" ht="15" x14ac:dyDescent="0.25">
      <c r="A149" s="23"/>
      <c r="B149" s="15"/>
      <c r="C149" s="11"/>
      <c r="D149" s="7" t="s">
        <v>28</v>
      </c>
      <c r="E149" s="42" t="s">
        <v>63</v>
      </c>
      <c r="F149" s="43">
        <v>90</v>
      </c>
      <c r="G149" s="43">
        <v>14.49</v>
      </c>
      <c r="H149" s="43">
        <v>10.91</v>
      </c>
      <c r="I149" s="43">
        <v>18.149999999999999</v>
      </c>
      <c r="J149" s="43">
        <v>256.60000000000002</v>
      </c>
      <c r="K149" s="44">
        <v>401</v>
      </c>
      <c r="L149" s="43">
        <v>33.020000000000003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3.9</v>
      </c>
      <c r="H150" s="43">
        <v>4.1399999999999997</v>
      </c>
      <c r="I150" s="43">
        <v>25.46</v>
      </c>
      <c r="J150" s="43">
        <v>171</v>
      </c>
      <c r="K150" s="44">
        <v>510</v>
      </c>
      <c r="L150" s="43">
        <v>5.81</v>
      </c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41</v>
      </c>
      <c r="F153" s="43">
        <v>20</v>
      </c>
      <c r="G153" s="43">
        <v>1.3</v>
      </c>
      <c r="H153" s="43">
        <v>0.2</v>
      </c>
      <c r="I153" s="43">
        <v>9.4</v>
      </c>
      <c r="J153" s="43">
        <v>44</v>
      </c>
      <c r="K153" s="44" t="s">
        <v>42</v>
      </c>
      <c r="L153" s="43">
        <v>0.94</v>
      </c>
    </row>
    <row r="154" spans="1:12" ht="15" x14ac:dyDescent="0.25">
      <c r="A154" s="23"/>
      <c r="B154" s="15"/>
      <c r="C154" s="11"/>
      <c r="D154" s="51" t="s">
        <v>22</v>
      </c>
      <c r="E154" s="42" t="s">
        <v>40</v>
      </c>
      <c r="F154" s="43">
        <v>200</v>
      </c>
      <c r="G154" s="43">
        <v>0.18</v>
      </c>
      <c r="H154" s="43">
        <v>0</v>
      </c>
      <c r="I154" s="43">
        <v>13.5</v>
      </c>
      <c r="J154" s="43">
        <v>52.2</v>
      </c>
      <c r="K154" s="44">
        <v>628</v>
      </c>
      <c r="L154" s="43">
        <v>1.57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26.669999999999998</v>
      </c>
      <c r="H156" s="19">
        <f t="shared" si="72"/>
        <v>21.349999999999998</v>
      </c>
      <c r="I156" s="19">
        <f t="shared" si="72"/>
        <v>83.7</v>
      </c>
      <c r="J156" s="19">
        <f t="shared" si="72"/>
        <v>668.35000000000014</v>
      </c>
      <c r="K156" s="25"/>
      <c r="L156" s="19">
        <f t="shared" ref="L156" si="73">SUM(L147:L155)</f>
        <v>54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1300</v>
      </c>
      <c r="G157" s="32">
        <f t="shared" ref="G157" si="74">G146+G156</f>
        <v>47.34</v>
      </c>
      <c r="H157" s="32">
        <f t="shared" ref="H157" si="75">H146+H156</f>
        <v>36.599999999999994</v>
      </c>
      <c r="I157" s="32">
        <f t="shared" ref="I157" si="76">I146+I156</f>
        <v>164.21</v>
      </c>
      <c r="J157" s="32">
        <f t="shared" ref="J157:L157" si="77">J146+J156</f>
        <v>1297.1500000000001</v>
      </c>
      <c r="K157" s="32"/>
      <c r="L157" s="32">
        <f t="shared" si="77"/>
        <v>108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f>90+150</f>
        <v>240</v>
      </c>
      <c r="G158" s="40">
        <v>30.78</v>
      </c>
      <c r="H158" s="40">
        <v>19.61</v>
      </c>
      <c r="I158" s="40">
        <v>26.59</v>
      </c>
      <c r="J158" s="40">
        <v>209.42</v>
      </c>
      <c r="K158" s="41" t="s">
        <v>64</v>
      </c>
      <c r="L158" s="40">
        <v>38.29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0.18</v>
      </c>
      <c r="H160" s="43">
        <v>0</v>
      </c>
      <c r="I160" s="43">
        <v>13.5</v>
      </c>
      <c r="J160" s="43">
        <v>52.2</v>
      </c>
      <c r="K160" s="44">
        <v>628</v>
      </c>
      <c r="L160" s="43">
        <v>1.57</v>
      </c>
    </row>
    <row r="161" spans="1:12" ht="25.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1.3</v>
      </c>
      <c r="H161" s="43">
        <v>0.2</v>
      </c>
      <c r="I161" s="43">
        <v>9.4</v>
      </c>
      <c r="J161" s="43">
        <v>44</v>
      </c>
      <c r="K161" s="44" t="s">
        <v>42</v>
      </c>
      <c r="L161" s="43">
        <v>0.94</v>
      </c>
    </row>
    <row r="162" spans="1:12" ht="38.25" x14ac:dyDescent="0.25">
      <c r="A162" s="23"/>
      <c r="B162" s="15"/>
      <c r="C162" s="11"/>
      <c r="D162" s="7" t="s">
        <v>24</v>
      </c>
      <c r="E162" s="42" t="s">
        <v>43</v>
      </c>
      <c r="F162" s="43">
        <v>120</v>
      </c>
      <c r="G162" s="43">
        <v>0.8</v>
      </c>
      <c r="H162" s="43">
        <v>0</v>
      </c>
      <c r="I162" s="43">
        <v>14</v>
      </c>
      <c r="J162" s="43">
        <v>105</v>
      </c>
      <c r="K162" s="44" t="s">
        <v>44</v>
      </c>
      <c r="L162" s="43">
        <v>13.2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33.059999999999995</v>
      </c>
      <c r="H165" s="19">
        <f t="shared" si="78"/>
        <v>19.809999999999999</v>
      </c>
      <c r="I165" s="19">
        <f t="shared" si="78"/>
        <v>63.49</v>
      </c>
      <c r="J165" s="19">
        <f t="shared" si="78"/>
        <v>410.62</v>
      </c>
      <c r="K165" s="25"/>
      <c r="L165" s="19">
        <f t="shared" ref="L165" si="79">SUM(L158:L164)</f>
        <v>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275</v>
      </c>
      <c r="G167" s="43">
        <v>6.2</v>
      </c>
      <c r="H167" s="43">
        <v>6.4</v>
      </c>
      <c r="I167" s="43">
        <v>10.1</v>
      </c>
      <c r="J167" s="43">
        <v>118.5</v>
      </c>
      <c r="K167" s="44">
        <v>120</v>
      </c>
      <c r="L167" s="43">
        <f>14.74-1.54</f>
        <v>13.2</v>
      </c>
    </row>
    <row r="168" spans="1:12" ht="15" x14ac:dyDescent="0.25">
      <c r="A168" s="23"/>
      <c r="B168" s="15"/>
      <c r="C168" s="11"/>
      <c r="D168" s="7" t="s">
        <v>28</v>
      </c>
      <c r="E168" s="42" t="s">
        <v>65</v>
      </c>
      <c r="F168" s="43">
        <v>90</v>
      </c>
      <c r="G168" s="43">
        <v>27.5</v>
      </c>
      <c r="H168" s="43">
        <v>14.5</v>
      </c>
      <c r="I168" s="43">
        <v>4.5</v>
      </c>
      <c r="J168" s="43">
        <v>254</v>
      </c>
      <c r="K168" s="44">
        <v>401</v>
      </c>
      <c r="L168" s="43">
        <v>29.92</v>
      </c>
    </row>
    <row r="169" spans="1:12" ht="15" x14ac:dyDescent="0.25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43">
        <v>3.28</v>
      </c>
      <c r="H169" s="43">
        <v>5.1100000000000003</v>
      </c>
      <c r="I169" s="43">
        <v>22.09</v>
      </c>
      <c r="J169" s="43">
        <v>151.41999999999999</v>
      </c>
      <c r="K169" s="44">
        <v>510</v>
      </c>
      <c r="L169" s="43">
        <v>8.3699999999999992</v>
      </c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41</v>
      </c>
      <c r="F172" s="43">
        <v>20</v>
      </c>
      <c r="G172" s="43">
        <v>1.3</v>
      </c>
      <c r="H172" s="43">
        <v>0.2</v>
      </c>
      <c r="I172" s="43">
        <v>9.4</v>
      </c>
      <c r="J172" s="43">
        <v>44</v>
      </c>
      <c r="K172" s="44" t="s">
        <v>42</v>
      </c>
      <c r="L172" s="43">
        <v>0.94</v>
      </c>
    </row>
    <row r="173" spans="1:12" ht="15" x14ac:dyDescent="0.25">
      <c r="A173" s="23"/>
      <c r="B173" s="15"/>
      <c r="C173" s="11"/>
      <c r="D173" s="51" t="s">
        <v>22</v>
      </c>
      <c r="E173" s="42" t="s">
        <v>40</v>
      </c>
      <c r="F173" s="43">
        <v>200</v>
      </c>
      <c r="G173" s="43">
        <v>0.18</v>
      </c>
      <c r="H173" s="43">
        <v>0</v>
      </c>
      <c r="I173" s="43">
        <v>13.5</v>
      </c>
      <c r="J173" s="43">
        <v>52.2</v>
      </c>
      <c r="K173" s="44">
        <v>628</v>
      </c>
      <c r="L173" s="43">
        <v>1.57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38.46</v>
      </c>
      <c r="H175" s="19">
        <f t="shared" si="80"/>
        <v>26.209999999999997</v>
      </c>
      <c r="I175" s="19">
        <f t="shared" si="80"/>
        <v>59.589999999999996</v>
      </c>
      <c r="J175" s="19">
        <f t="shared" si="80"/>
        <v>620.12</v>
      </c>
      <c r="K175" s="25"/>
      <c r="L175" s="19">
        <f t="shared" ref="L175" si="81">SUM(L166:L174)</f>
        <v>54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1315</v>
      </c>
      <c r="G176" s="32">
        <f t="shared" ref="G176" si="82">G165+G175</f>
        <v>71.52</v>
      </c>
      <c r="H176" s="32">
        <f t="shared" ref="H176" si="83">H165+H175</f>
        <v>46.019999999999996</v>
      </c>
      <c r="I176" s="32">
        <f t="shared" ref="I176" si="84">I165+I175</f>
        <v>123.08</v>
      </c>
      <c r="J176" s="32">
        <f t="shared" ref="J176:L176" si="85">J165+J175</f>
        <v>1030.74</v>
      </c>
      <c r="K176" s="32"/>
      <c r="L176" s="32">
        <f t="shared" si="85"/>
        <v>108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f>80+150</f>
        <v>230</v>
      </c>
      <c r="G177" s="40">
        <v>14.73</v>
      </c>
      <c r="H177" s="40">
        <v>14.39</v>
      </c>
      <c r="I177" s="40">
        <v>39.369999999999997</v>
      </c>
      <c r="J177" s="40">
        <v>308.62</v>
      </c>
      <c r="K177" s="41" t="s">
        <v>67</v>
      </c>
      <c r="L177" s="40">
        <f>25.08+8.91+0.33</f>
        <v>34.319999999999993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0.18</v>
      </c>
      <c r="H179" s="43">
        <v>0</v>
      </c>
      <c r="I179" s="43">
        <v>13.5</v>
      </c>
      <c r="J179" s="43">
        <v>52.2</v>
      </c>
      <c r="K179" s="44">
        <v>628</v>
      </c>
      <c r="L179" s="43">
        <v>1.57</v>
      </c>
    </row>
    <row r="180" spans="1:12" ht="25.5" x14ac:dyDescent="0.25">
      <c r="A180" s="23"/>
      <c r="B180" s="15"/>
      <c r="C180" s="11"/>
      <c r="D180" s="7" t="s">
        <v>23</v>
      </c>
      <c r="E180" s="42" t="s">
        <v>48</v>
      </c>
      <c r="F180" s="43">
        <v>20</v>
      </c>
      <c r="G180" s="43">
        <v>2.1</v>
      </c>
      <c r="H180" s="43">
        <v>0</v>
      </c>
      <c r="I180" s="43">
        <v>15.5</v>
      </c>
      <c r="J180" s="43">
        <v>52.5</v>
      </c>
      <c r="K180" s="44" t="s">
        <v>42</v>
      </c>
      <c r="L180" s="43">
        <v>1.61</v>
      </c>
    </row>
    <row r="181" spans="1:12" ht="38.25" x14ac:dyDescent="0.25">
      <c r="A181" s="23"/>
      <c r="B181" s="15"/>
      <c r="C181" s="11"/>
      <c r="D181" s="7" t="s">
        <v>24</v>
      </c>
      <c r="E181" s="42" t="s">
        <v>43</v>
      </c>
      <c r="F181" s="43">
        <v>150</v>
      </c>
      <c r="G181" s="43">
        <v>0.8</v>
      </c>
      <c r="H181" s="43">
        <v>0</v>
      </c>
      <c r="I181" s="43">
        <v>14</v>
      </c>
      <c r="J181" s="43">
        <v>105</v>
      </c>
      <c r="K181" s="44" t="s">
        <v>44</v>
      </c>
      <c r="L181" s="43">
        <v>16.5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17.810000000000002</v>
      </c>
      <c r="H184" s="19">
        <f t="shared" si="86"/>
        <v>14.39</v>
      </c>
      <c r="I184" s="19">
        <f t="shared" si="86"/>
        <v>82.37</v>
      </c>
      <c r="J184" s="19">
        <f t="shared" si="86"/>
        <v>518.31999999999994</v>
      </c>
      <c r="K184" s="25"/>
      <c r="L184" s="19">
        <f t="shared" ref="L184" si="87">SUM(L177:L183)</f>
        <v>53.999999999999993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260</v>
      </c>
      <c r="G186" s="43">
        <v>7.71</v>
      </c>
      <c r="H186" s="43">
        <v>6.15</v>
      </c>
      <c r="I186" s="43">
        <v>22.94</v>
      </c>
      <c r="J186" s="43">
        <v>171.86</v>
      </c>
      <c r="K186" s="44">
        <v>138</v>
      </c>
      <c r="L186" s="43">
        <f>3.27+13.56</f>
        <v>16.830000000000002</v>
      </c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90</v>
      </c>
      <c r="G187" s="43">
        <v>11.45</v>
      </c>
      <c r="H187" s="43">
        <v>9.2799999999999994</v>
      </c>
      <c r="I187" s="43">
        <v>17.28</v>
      </c>
      <c r="J187" s="43">
        <v>157.19999999999999</v>
      </c>
      <c r="K187" s="44">
        <v>324</v>
      </c>
      <c r="L187" s="43">
        <v>25.08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3.28</v>
      </c>
      <c r="H188" s="43">
        <v>5.1100000000000003</v>
      </c>
      <c r="I188" s="43">
        <v>22.09</v>
      </c>
      <c r="J188" s="43">
        <v>151.41999999999999</v>
      </c>
      <c r="K188" s="44">
        <v>472</v>
      </c>
      <c r="L188" s="43">
        <v>8.91</v>
      </c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48</v>
      </c>
      <c r="F190" s="43">
        <v>20</v>
      </c>
      <c r="G190" s="43">
        <v>2.1</v>
      </c>
      <c r="H190" s="43">
        <v>0</v>
      </c>
      <c r="I190" s="43">
        <v>15.5</v>
      </c>
      <c r="J190" s="43">
        <v>52.5</v>
      </c>
      <c r="K190" s="44" t="s">
        <v>42</v>
      </c>
      <c r="L190" s="43">
        <v>1.61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51" t="s">
        <v>22</v>
      </c>
      <c r="E192" s="42" t="s">
        <v>40</v>
      </c>
      <c r="F192" s="43">
        <v>200</v>
      </c>
      <c r="G192" s="43">
        <v>0.18</v>
      </c>
      <c r="H192" s="43">
        <v>0</v>
      </c>
      <c r="I192" s="43">
        <v>13.5</v>
      </c>
      <c r="J192" s="43">
        <v>52.2</v>
      </c>
      <c r="K192" s="44">
        <v>628</v>
      </c>
      <c r="L192" s="43">
        <v>1.57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24.720000000000002</v>
      </c>
      <c r="H194" s="19">
        <f t="shared" si="88"/>
        <v>20.54</v>
      </c>
      <c r="I194" s="19">
        <f t="shared" si="88"/>
        <v>91.31</v>
      </c>
      <c r="J194" s="19">
        <f t="shared" si="88"/>
        <v>585.18000000000006</v>
      </c>
      <c r="K194" s="25"/>
      <c r="L194" s="19">
        <f t="shared" ref="L194" si="89">SUM(L185:L193)</f>
        <v>53.999999999999993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1320</v>
      </c>
      <c r="G195" s="32">
        <f t="shared" ref="G195" si="90">G184+G194</f>
        <v>42.53</v>
      </c>
      <c r="H195" s="32">
        <f t="shared" ref="H195" si="91">H184+H194</f>
        <v>34.93</v>
      </c>
      <c r="I195" s="32">
        <f t="shared" ref="I195" si="92">I184+I194</f>
        <v>173.68</v>
      </c>
      <c r="J195" s="32">
        <f t="shared" ref="J195:L195" si="93">J184+J194</f>
        <v>1103.5</v>
      </c>
      <c r="K195" s="32"/>
      <c r="L195" s="32">
        <f t="shared" si="93"/>
        <v>107.99999999999999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1273.8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51.506999999999991</v>
      </c>
      <c r="H196" s="34">
        <f t="shared" si="94"/>
        <v>38.733999999999995</v>
      </c>
      <c r="I196" s="34">
        <f t="shared" si="94"/>
        <v>135.16</v>
      </c>
      <c r="J196" s="34">
        <f t="shared" si="94"/>
        <v>1125.932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2023-10-13T11:39:37Z</cp:lastPrinted>
  <dcterms:created xsi:type="dcterms:W3CDTF">2022-05-16T14:23:56Z</dcterms:created>
  <dcterms:modified xsi:type="dcterms:W3CDTF">2023-10-13T12:04:47Z</dcterms:modified>
</cp:coreProperties>
</file>